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40" activeTab="0"/>
  </bookViews>
  <sheets>
    <sheet name="Sheet1" sheetId="1" r:id="rId1"/>
    <sheet name="Sheet2" sheetId="2" r:id="rId2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<sst xmlns="http://schemas.openxmlformats.org/spreadsheetml/2006/main" count="106" uniqueCount="82">
  <si>
    <t>ВИДОВЕ РАЗХОДИ</t>
  </si>
  <si>
    <t>§</t>
  </si>
  <si>
    <t xml:space="preserve">Общо </t>
  </si>
  <si>
    <t>Държавни д-сти</t>
  </si>
  <si>
    <t>Общински д-сти</t>
  </si>
  <si>
    <t>2</t>
  </si>
  <si>
    <t>Заплати на персонала</t>
  </si>
  <si>
    <t>0100</t>
  </si>
  <si>
    <t>0200</t>
  </si>
  <si>
    <t>0500</t>
  </si>
  <si>
    <t>Издръжка – в т.ч.:</t>
  </si>
  <si>
    <t xml:space="preserve"> - Храна</t>
  </si>
  <si>
    <t xml:space="preserve"> - Медикаменти</t>
  </si>
  <si>
    <t xml:space="preserve"> - Вода, горива и енергия</t>
  </si>
  <si>
    <t xml:space="preserve"> - Разх. за външни услууги</t>
  </si>
  <si>
    <t xml:space="preserve"> - Текущ ремонт</t>
  </si>
  <si>
    <t>Стипендии</t>
  </si>
  <si>
    <t xml:space="preserve">       Всичко разходи – текуща издръжка:</t>
  </si>
  <si>
    <t>Субсидии за нефинансови предприятия</t>
  </si>
  <si>
    <t>Субсидии за организац. с нестоп.цел</t>
  </si>
  <si>
    <t>Основен ремонт на ДМА</t>
  </si>
  <si>
    <t>Резерв</t>
  </si>
  <si>
    <t>бюджет</t>
  </si>
  <si>
    <t>Р-ди за чл. внос и участия в нетърг.орг.</t>
  </si>
  <si>
    <t xml:space="preserve">        Всичко субсидии и други плащания:</t>
  </si>
  <si>
    <t>Капиталови разходи</t>
  </si>
  <si>
    <t>51-55</t>
  </si>
  <si>
    <t>Всичко разходи :</t>
  </si>
  <si>
    <t xml:space="preserve">Дофинансиране </t>
  </si>
  <si>
    <t>Осигурителни вноски</t>
  </si>
  <si>
    <t xml:space="preserve">Издръжка </t>
  </si>
  <si>
    <t>Всичко дофинансиране:</t>
  </si>
  <si>
    <t>Общо разходи по бюджета :</t>
  </si>
  <si>
    <t xml:space="preserve"> - Постелен инвентар и облекло</t>
  </si>
  <si>
    <t>1013</t>
  </si>
  <si>
    <t xml:space="preserve"> - Учебни и научно изследователски р-ди</t>
  </si>
  <si>
    <t>1014</t>
  </si>
  <si>
    <t xml:space="preserve"> - Материали</t>
  </si>
  <si>
    <t>1015</t>
  </si>
  <si>
    <t xml:space="preserve"> - Командировки в страната</t>
  </si>
  <si>
    <t>1051</t>
  </si>
  <si>
    <t xml:space="preserve"> - Разходи за застраховки</t>
  </si>
  <si>
    <t>1062</t>
  </si>
  <si>
    <t xml:space="preserve"> - СБКО</t>
  </si>
  <si>
    <t>1091</t>
  </si>
  <si>
    <t>1092</t>
  </si>
  <si>
    <t xml:space="preserve"> - Други неквалифицирани разходи </t>
  </si>
  <si>
    <t>1052</t>
  </si>
  <si>
    <t>1098</t>
  </si>
  <si>
    <t>4200</t>
  </si>
  <si>
    <t>Разходи за лихви по заеми</t>
  </si>
  <si>
    <t>2200</t>
  </si>
  <si>
    <t>Заплати и възнаграждения на  персонала</t>
  </si>
  <si>
    <t>1063</t>
  </si>
  <si>
    <t xml:space="preserve"> - Такса ангажимент</t>
  </si>
  <si>
    <t>1900</t>
  </si>
  <si>
    <t>Платени данъци, такси и санкции</t>
  </si>
  <si>
    <t>Помощи</t>
  </si>
  <si>
    <t>Бюджет</t>
  </si>
  <si>
    <t>Задълж.осигур.вноски от работодател</t>
  </si>
  <si>
    <t xml:space="preserve"> - Краткосрочни командировки в чужбина</t>
  </si>
  <si>
    <t>Други възнагражд.и плащания за персонал</t>
  </si>
  <si>
    <t xml:space="preserve"> - Глоби,неуст.,лихви, съдебни обезщетения</t>
  </si>
  <si>
    <t>Първонач.</t>
  </si>
  <si>
    <t>1069</t>
  </si>
  <si>
    <t xml:space="preserve"> - Други финасови услуги</t>
  </si>
  <si>
    <t>към Pешение №</t>
  </si>
  <si>
    <t>на Общински съвет Габрово</t>
  </si>
  <si>
    <t>2016 г.</t>
  </si>
  <si>
    <t xml:space="preserve">                                                                                                     РАЗХОДИ  ПО ПАРАГРАФИ  - БЮДЖЕТ 2016 г. АКТУАЛНИ КЪМ 31 ДЕКЕМВРИ 2016 Г.                                                                                                                              </t>
  </si>
  <si>
    <t xml:space="preserve">Отчет към </t>
  </si>
  <si>
    <t>31.12.2016 г.</t>
  </si>
  <si>
    <t>%</t>
  </si>
  <si>
    <t>к.5 :</t>
  </si>
  <si>
    <t>к.4</t>
  </si>
  <si>
    <t>к.9 :</t>
  </si>
  <si>
    <t>к.8</t>
  </si>
  <si>
    <t>к.13 :</t>
  </si>
  <si>
    <t>к.12</t>
  </si>
  <si>
    <t>Оконч.</t>
  </si>
  <si>
    <t>х</t>
  </si>
  <si>
    <t>Приложение № 4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</si>
</sst>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E+00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2" fillId="0" borderId="19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3">
      <pane xSplit="2" ySplit="8" topLeftCell="C24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N5" sqref="N5"/>
    </sheetView>
  </sheetViews>
  <sheetFormatPr defaultColWidth="8.7109375" defaultRowHeight="12.75"/>
  <cols>
    <col min="1" max="1" width="36.140625" style="10" customWidth="1"/>
    <col min="2" max="2" width="4.8515625" style="27" customWidth="1"/>
    <col min="3" max="3" width="10.140625" style="18" customWidth="1"/>
    <col min="4" max="6" width="10.140625" style="28" customWidth="1"/>
    <col min="7" max="7" width="11.28125" style="28" customWidth="1"/>
    <col min="8" max="10" width="10.421875" style="10" customWidth="1"/>
    <col min="11" max="11" width="10.8515625" style="5" customWidth="1"/>
    <col min="12" max="12" width="13.421875" style="5" customWidth="1"/>
    <col min="13" max="13" width="12.421875" style="8" customWidth="1"/>
    <col min="14" max="14" width="8.7109375" style="8" customWidth="1"/>
    <col min="15" max="16384" width="8.7109375" style="10" customWidth="1"/>
  </cols>
  <sheetData>
    <row r="1" spans="1:3" s="8" customFormat="1" ht="12" hidden="1">
      <c r="A1" s="5"/>
      <c r="B1" s="6"/>
      <c r="C1" s="7"/>
    </row>
    <row r="2" spans="1:12" ht="12" hidden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">
      <c r="A3" s="9"/>
      <c r="B3" s="9"/>
      <c r="C3" s="9"/>
      <c r="D3" s="9"/>
      <c r="E3" s="9"/>
      <c r="F3" s="9"/>
      <c r="G3" s="9"/>
      <c r="H3" s="9"/>
      <c r="I3" s="9"/>
      <c r="J3" s="9"/>
      <c r="K3" s="36" t="s">
        <v>81</v>
      </c>
      <c r="L3" s="9"/>
    </row>
    <row r="4" spans="1:12" ht="12">
      <c r="A4" s="9"/>
      <c r="B4" s="9"/>
      <c r="C4" s="9"/>
      <c r="D4" s="9"/>
      <c r="E4" s="9"/>
      <c r="F4" s="9"/>
      <c r="G4" s="9"/>
      <c r="H4" s="9"/>
      <c r="I4" s="9"/>
      <c r="J4" s="9"/>
      <c r="K4" s="36" t="s">
        <v>66</v>
      </c>
      <c r="L4" s="9"/>
    </row>
    <row r="5" spans="1:12" ht="12">
      <c r="A5" s="9"/>
      <c r="B5" s="9"/>
      <c r="C5" s="9"/>
      <c r="D5" s="9"/>
      <c r="E5" s="9"/>
      <c r="F5" s="9"/>
      <c r="G5" s="9"/>
      <c r="H5" s="9"/>
      <c r="I5" s="9"/>
      <c r="J5" s="9"/>
      <c r="K5" s="36" t="s">
        <v>67</v>
      </c>
      <c r="L5" s="9"/>
    </row>
    <row r="6" spans="1:12" s="8" customFormat="1" ht="12">
      <c r="A6" s="65" t="s">
        <v>69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s="11" customFormat="1" ht="12">
      <c r="A7" s="29"/>
      <c r="B7" s="41"/>
      <c r="C7" s="66" t="s">
        <v>2</v>
      </c>
      <c r="D7" s="67"/>
      <c r="E7" s="67"/>
      <c r="F7" s="68"/>
      <c r="G7" s="66" t="s">
        <v>3</v>
      </c>
      <c r="H7" s="67"/>
      <c r="I7" s="67"/>
      <c r="J7" s="68"/>
      <c r="K7" s="66" t="s">
        <v>4</v>
      </c>
      <c r="L7" s="67"/>
      <c r="M7" s="67"/>
      <c r="N7" s="68"/>
    </row>
    <row r="8" spans="1:14" s="8" customFormat="1" ht="12">
      <c r="A8" s="37"/>
      <c r="B8" s="42"/>
      <c r="C8" s="12" t="s">
        <v>63</v>
      </c>
      <c r="D8" s="51" t="s">
        <v>79</v>
      </c>
      <c r="E8" s="49" t="s">
        <v>70</v>
      </c>
      <c r="F8" s="51" t="s">
        <v>72</v>
      </c>
      <c r="G8" s="12" t="s">
        <v>63</v>
      </c>
      <c r="H8" s="51" t="s">
        <v>79</v>
      </c>
      <c r="I8" s="49" t="s">
        <v>70</v>
      </c>
      <c r="J8" s="51" t="s">
        <v>72</v>
      </c>
      <c r="K8" s="13" t="s">
        <v>63</v>
      </c>
      <c r="L8" s="51" t="s">
        <v>79</v>
      </c>
      <c r="M8" s="49" t="s">
        <v>70</v>
      </c>
      <c r="N8" s="51" t="s">
        <v>72</v>
      </c>
    </row>
    <row r="9" spans="1:14" s="8" customFormat="1" ht="12">
      <c r="A9" s="37" t="s">
        <v>0</v>
      </c>
      <c r="B9" s="42" t="s">
        <v>1</v>
      </c>
      <c r="C9" s="13" t="s">
        <v>22</v>
      </c>
      <c r="D9" s="47" t="s">
        <v>58</v>
      </c>
      <c r="E9" s="50" t="s">
        <v>71</v>
      </c>
      <c r="F9" s="52" t="s">
        <v>73</v>
      </c>
      <c r="G9" s="13" t="s">
        <v>22</v>
      </c>
      <c r="H9" s="47" t="s">
        <v>58</v>
      </c>
      <c r="I9" s="50" t="s">
        <v>71</v>
      </c>
      <c r="J9" s="52" t="s">
        <v>75</v>
      </c>
      <c r="K9" s="13" t="s">
        <v>22</v>
      </c>
      <c r="L9" s="47" t="s">
        <v>58</v>
      </c>
      <c r="M9" s="50" t="s">
        <v>71</v>
      </c>
      <c r="N9" s="52" t="s">
        <v>77</v>
      </c>
    </row>
    <row r="10" spans="1:14" s="17" customFormat="1" ht="12">
      <c r="A10" s="34"/>
      <c r="B10" s="43"/>
      <c r="C10" s="16" t="s">
        <v>68</v>
      </c>
      <c r="D10" s="16" t="s">
        <v>68</v>
      </c>
      <c r="E10" s="16"/>
      <c r="F10" s="53" t="s">
        <v>74</v>
      </c>
      <c r="G10" s="16" t="s">
        <v>68</v>
      </c>
      <c r="H10" s="16" t="s">
        <v>68</v>
      </c>
      <c r="I10" s="16"/>
      <c r="J10" s="53" t="s">
        <v>76</v>
      </c>
      <c r="K10" s="16" t="s">
        <v>68</v>
      </c>
      <c r="L10" s="16" t="s">
        <v>68</v>
      </c>
      <c r="M10" s="14"/>
      <c r="N10" s="53" t="s">
        <v>78</v>
      </c>
    </row>
    <row r="11" spans="1:14" s="2" customFormat="1" ht="12">
      <c r="A11" s="3">
        <v>1</v>
      </c>
      <c r="B11" s="4" t="s">
        <v>5</v>
      </c>
      <c r="C11" s="3">
        <v>3</v>
      </c>
      <c r="D11" s="1">
        <v>4</v>
      </c>
      <c r="E11" s="1">
        <v>5</v>
      </c>
      <c r="F11" s="1">
        <v>6</v>
      </c>
      <c r="G11" s="39">
        <v>7</v>
      </c>
      <c r="H11" s="39">
        <v>8</v>
      </c>
      <c r="I11" s="39">
        <v>9</v>
      </c>
      <c r="J11" s="60">
        <v>10</v>
      </c>
      <c r="K11" s="40">
        <v>11</v>
      </c>
      <c r="L11" s="39">
        <v>12</v>
      </c>
      <c r="M11" s="39">
        <v>13</v>
      </c>
      <c r="N11" s="60">
        <v>14</v>
      </c>
    </row>
    <row r="12" spans="1:14" ht="12">
      <c r="A12" s="18" t="s">
        <v>6</v>
      </c>
      <c r="B12" s="6" t="s">
        <v>7</v>
      </c>
      <c r="C12" s="18">
        <f aca="true" t="shared" si="0" ref="C12:C27">SUM(G12+K12)</f>
        <v>14629032</v>
      </c>
      <c r="D12" s="18">
        <f aca="true" t="shared" si="1" ref="D12:E28">SUM(H12+L12)</f>
        <v>15064422</v>
      </c>
      <c r="E12" s="18">
        <f t="shared" si="1"/>
        <v>14491317</v>
      </c>
      <c r="F12" s="54">
        <f>E12/D12*100</f>
        <v>96.19563896975271</v>
      </c>
      <c r="G12" s="7">
        <v>10857042</v>
      </c>
      <c r="H12" s="7">
        <v>11384234</v>
      </c>
      <c r="I12" s="57">
        <v>11034870</v>
      </c>
      <c r="J12" s="56">
        <f>I12/H12*100</f>
        <v>96.93115935600059</v>
      </c>
      <c r="K12" s="58">
        <v>3771990</v>
      </c>
      <c r="L12" s="7">
        <v>3680188</v>
      </c>
      <c r="M12" s="57">
        <v>3456447</v>
      </c>
      <c r="N12" s="56">
        <f>M12/L12*100</f>
        <v>93.92039211040306</v>
      </c>
    </row>
    <row r="13" spans="1:14" ht="12">
      <c r="A13" s="18" t="s">
        <v>61</v>
      </c>
      <c r="B13" s="6" t="s">
        <v>8</v>
      </c>
      <c r="C13" s="18">
        <f t="shared" si="0"/>
        <v>1003908</v>
      </c>
      <c r="D13" s="18">
        <f t="shared" si="1"/>
        <v>1738083</v>
      </c>
      <c r="E13" s="18">
        <f t="shared" si="1"/>
        <v>1643158</v>
      </c>
      <c r="F13" s="54">
        <f aca="true" t="shared" si="2" ref="F13:F34">E13/D13*100</f>
        <v>94.53852318905369</v>
      </c>
      <c r="G13" s="18">
        <v>597848</v>
      </c>
      <c r="H13" s="18">
        <v>1221063</v>
      </c>
      <c r="I13" s="5">
        <v>1165325</v>
      </c>
      <c r="J13" s="54">
        <f aca="true" t="shared" si="3" ref="J13:J34">I13/H13*100</f>
        <v>95.43528876069458</v>
      </c>
      <c r="K13" s="28">
        <v>406060</v>
      </c>
      <c r="L13" s="18">
        <v>517020</v>
      </c>
      <c r="M13" s="5">
        <v>477833</v>
      </c>
      <c r="N13" s="54">
        <f aca="true" t="shared" si="4" ref="N13:N44">M13/L13*100</f>
        <v>92.42060268461569</v>
      </c>
    </row>
    <row r="14" spans="1:14" ht="12">
      <c r="A14" s="18" t="s">
        <v>59</v>
      </c>
      <c r="B14" s="6" t="s">
        <v>9</v>
      </c>
      <c r="C14" s="18">
        <f t="shared" si="0"/>
        <v>3079556</v>
      </c>
      <c r="D14" s="18">
        <f t="shared" si="1"/>
        <v>3267365</v>
      </c>
      <c r="E14" s="18">
        <f t="shared" si="1"/>
        <v>3092146</v>
      </c>
      <c r="F14" s="54">
        <f t="shared" si="2"/>
        <v>94.63729947526524</v>
      </c>
      <c r="G14" s="18">
        <v>2321766</v>
      </c>
      <c r="H14" s="18">
        <v>2513864</v>
      </c>
      <c r="I14" s="5">
        <v>2390419</v>
      </c>
      <c r="J14" s="54">
        <f t="shared" si="3"/>
        <v>95.08943204564765</v>
      </c>
      <c r="K14" s="28">
        <v>757790</v>
      </c>
      <c r="L14" s="18">
        <v>753501</v>
      </c>
      <c r="M14" s="5">
        <v>701727</v>
      </c>
      <c r="N14" s="54">
        <f t="shared" si="4"/>
        <v>93.12887441423435</v>
      </c>
    </row>
    <row r="15" spans="1:14" ht="12">
      <c r="A15" s="18" t="s">
        <v>10</v>
      </c>
      <c r="B15" s="6">
        <v>1000</v>
      </c>
      <c r="C15" s="18">
        <f t="shared" si="0"/>
        <v>11559358</v>
      </c>
      <c r="D15" s="18">
        <f t="shared" si="1"/>
        <v>12393070</v>
      </c>
      <c r="E15" s="18">
        <f t="shared" si="1"/>
        <v>10504543</v>
      </c>
      <c r="F15" s="54">
        <f t="shared" si="2"/>
        <v>84.76142715243277</v>
      </c>
      <c r="G15" s="18">
        <f>SUM(G16:G31)</f>
        <v>3311033</v>
      </c>
      <c r="H15" s="18">
        <f>SUM(H16:H31)</f>
        <v>4088645</v>
      </c>
      <c r="I15" s="5">
        <f>SUM(I16:I31)</f>
        <v>3279661</v>
      </c>
      <c r="J15" s="54">
        <f t="shared" si="3"/>
        <v>80.21388504015388</v>
      </c>
      <c r="K15" s="28">
        <f>SUM(K16:K31)</f>
        <v>8248325</v>
      </c>
      <c r="L15" s="18">
        <f>SUM(L16:L31)</f>
        <v>8304425</v>
      </c>
      <c r="M15" s="5">
        <f>SUM(M16:M31)</f>
        <v>7224882</v>
      </c>
      <c r="N15" s="54">
        <f t="shared" si="4"/>
        <v>87.00038834717635</v>
      </c>
    </row>
    <row r="16" spans="1:14" ht="12">
      <c r="A16" s="18" t="s">
        <v>11</v>
      </c>
      <c r="B16" s="6">
        <v>1011</v>
      </c>
      <c r="C16" s="18">
        <f t="shared" si="0"/>
        <v>1298648</v>
      </c>
      <c r="D16" s="18">
        <f t="shared" si="1"/>
        <v>1296430</v>
      </c>
      <c r="E16" s="18">
        <f t="shared" si="1"/>
        <v>1226895</v>
      </c>
      <c r="F16" s="54">
        <f t="shared" si="2"/>
        <v>94.63642464305825</v>
      </c>
      <c r="G16" s="18">
        <v>458239</v>
      </c>
      <c r="H16" s="18">
        <v>480974</v>
      </c>
      <c r="I16" s="5">
        <v>426006</v>
      </c>
      <c r="J16" s="54">
        <f t="shared" si="3"/>
        <v>88.5715236166612</v>
      </c>
      <c r="K16" s="28">
        <v>840409</v>
      </c>
      <c r="L16" s="18">
        <v>815456</v>
      </c>
      <c r="M16" s="5">
        <v>800889</v>
      </c>
      <c r="N16" s="54">
        <f t="shared" si="4"/>
        <v>98.21363752305459</v>
      </c>
    </row>
    <row r="17" spans="1:14" ht="12">
      <c r="A17" s="18" t="s">
        <v>12</v>
      </c>
      <c r="B17" s="6">
        <v>1012</v>
      </c>
      <c r="C17" s="18">
        <f t="shared" si="0"/>
        <v>21650</v>
      </c>
      <c r="D17" s="18">
        <f t="shared" si="1"/>
        <v>23161</v>
      </c>
      <c r="E17" s="18">
        <f t="shared" si="1"/>
        <v>18064</v>
      </c>
      <c r="F17" s="54">
        <f t="shared" si="2"/>
        <v>77.9931781874703</v>
      </c>
      <c r="G17" s="18">
        <v>14250</v>
      </c>
      <c r="H17" s="18">
        <v>17421</v>
      </c>
      <c r="I17" s="5">
        <v>13919</v>
      </c>
      <c r="J17" s="54">
        <f t="shared" si="3"/>
        <v>79.89782446472647</v>
      </c>
      <c r="K17" s="28">
        <v>7400</v>
      </c>
      <c r="L17" s="18">
        <v>5740</v>
      </c>
      <c r="M17" s="5">
        <v>4145</v>
      </c>
      <c r="N17" s="54">
        <f t="shared" si="4"/>
        <v>72.21254355400697</v>
      </c>
    </row>
    <row r="18" spans="1:14" ht="12">
      <c r="A18" s="18" t="s">
        <v>33</v>
      </c>
      <c r="B18" s="6" t="s">
        <v>34</v>
      </c>
      <c r="C18" s="18">
        <f t="shared" si="0"/>
        <v>98214</v>
      </c>
      <c r="D18" s="18">
        <f t="shared" si="1"/>
        <v>103772</v>
      </c>
      <c r="E18" s="18">
        <f t="shared" si="1"/>
        <v>94635</v>
      </c>
      <c r="F18" s="54">
        <f t="shared" si="2"/>
        <v>91.19512007092472</v>
      </c>
      <c r="G18" s="18">
        <v>26935</v>
      </c>
      <c r="H18" s="18">
        <v>37547</v>
      </c>
      <c r="I18" s="5">
        <v>35796</v>
      </c>
      <c r="J18" s="54">
        <f t="shared" si="3"/>
        <v>95.33651157216289</v>
      </c>
      <c r="K18" s="28">
        <v>71279</v>
      </c>
      <c r="L18" s="18">
        <v>66225</v>
      </c>
      <c r="M18" s="5">
        <v>58839</v>
      </c>
      <c r="N18" s="54">
        <f t="shared" si="4"/>
        <v>88.84711211778028</v>
      </c>
    </row>
    <row r="19" spans="1:14" ht="12">
      <c r="A19" s="18" t="s">
        <v>35</v>
      </c>
      <c r="B19" s="6" t="s">
        <v>36</v>
      </c>
      <c r="C19" s="18">
        <f t="shared" si="0"/>
        <v>38056</v>
      </c>
      <c r="D19" s="18">
        <f t="shared" si="1"/>
        <v>174527</v>
      </c>
      <c r="E19" s="18">
        <f t="shared" si="1"/>
        <v>168370</v>
      </c>
      <c r="F19" s="54">
        <f t="shared" si="2"/>
        <v>96.47217908976835</v>
      </c>
      <c r="G19" s="18">
        <v>36306</v>
      </c>
      <c r="H19" s="18">
        <v>171298</v>
      </c>
      <c r="I19" s="5">
        <v>165382</v>
      </c>
      <c r="J19" s="54">
        <f t="shared" si="3"/>
        <v>96.54636948475755</v>
      </c>
      <c r="K19" s="28">
        <v>1750</v>
      </c>
      <c r="L19" s="18">
        <v>3229</v>
      </c>
      <c r="M19" s="5">
        <v>2988</v>
      </c>
      <c r="N19" s="54">
        <f t="shared" si="4"/>
        <v>92.53638897491483</v>
      </c>
    </row>
    <row r="20" spans="1:14" ht="12">
      <c r="A20" s="18" t="s">
        <v>37</v>
      </c>
      <c r="B20" s="6" t="s">
        <v>38</v>
      </c>
      <c r="C20" s="18">
        <f t="shared" si="0"/>
        <v>1990369</v>
      </c>
      <c r="D20" s="18">
        <f t="shared" si="1"/>
        <v>1942307</v>
      </c>
      <c r="E20" s="18">
        <f t="shared" si="1"/>
        <v>1785782</v>
      </c>
      <c r="F20" s="54">
        <f t="shared" si="2"/>
        <v>91.94128425629934</v>
      </c>
      <c r="G20" s="18">
        <v>650826</v>
      </c>
      <c r="H20" s="18">
        <v>393631</v>
      </c>
      <c r="I20" s="5">
        <v>349471</v>
      </c>
      <c r="J20" s="54">
        <f t="shared" si="3"/>
        <v>88.78137138589186</v>
      </c>
      <c r="K20" s="28">
        <v>1339543</v>
      </c>
      <c r="L20" s="18">
        <v>1548676</v>
      </c>
      <c r="M20" s="5">
        <v>1436311</v>
      </c>
      <c r="N20" s="54">
        <f t="shared" si="4"/>
        <v>92.74444751516779</v>
      </c>
    </row>
    <row r="21" spans="1:14" ht="12">
      <c r="A21" s="18" t="s">
        <v>13</v>
      </c>
      <c r="B21" s="6">
        <v>1016</v>
      </c>
      <c r="C21" s="18">
        <f t="shared" si="0"/>
        <v>3188297</v>
      </c>
      <c r="D21" s="18">
        <f t="shared" si="1"/>
        <v>2961462</v>
      </c>
      <c r="E21" s="18">
        <f t="shared" si="1"/>
        <v>2478480</v>
      </c>
      <c r="F21" s="54">
        <f t="shared" si="2"/>
        <v>83.69109581686342</v>
      </c>
      <c r="G21" s="18">
        <v>699791</v>
      </c>
      <c r="H21" s="18">
        <v>746940</v>
      </c>
      <c r="I21" s="5">
        <v>575091</v>
      </c>
      <c r="J21" s="54">
        <f t="shared" si="3"/>
        <v>76.99293115912926</v>
      </c>
      <c r="K21" s="28">
        <v>2488506</v>
      </c>
      <c r="L21" s="18">
        <v>2214522</v>
      </c>
      <c r="M21" s="5">
        <v>1903389</v>
      </c>
      <c r="N21" s="54">
        <f t="shared" si="4"/>
        <v>85.95033149365867</v>
      </c>
    </row>
    <row r="22" spans="1:14" ht="12">
      <c r="A22" s="18" t="s">
        <v>14</v>
      </c>
      <c r="B22" s="6">
        <v>1020</v>
      </c>
      <c r="C22" s="18">
        <f t="shared" si="0"/>
        <v>3283852</v>
      </c>
      <c r="D22" s="18">
        <f t="shared" si="1"/>
        <v>4006004</v>
      </c>
      <c r="E22" s="18">
        <f t="shared" si="1"/>
        <v>3297408</v>
      </c>
      <c r="F22" s="54">
        <f t="shared" si="2"/>
        <v>82.31165021303025</v>
      </c>
      <c r="G22" s="18">
        <v>532679</v>
      </c>
      <c r="H22" s="18">
        <v>1150505</v>
      </c>
      <c r="I22" s="5">
        <v>1009676</v>
      </c>
      <c r="J22" s="54">
        <f t="shared" si="3"/>
        <v>87.75937523087688</v>
      </c>
      <c r="K22" s="28">
        <v>2751173</v>
      </c>
      <c r="L22" s="18">
        <v>2855499</v>
      </c>
      <c r="M22" s="5">
        <v>2287732</v>
      </c>
      <c r="N22" s="54">
        <f t="shared" si="4"/>
        <v>80.11671515206274</v>
      </c>
    </row>
    <row r="23" spans="1:14" ht="12">
      <c r="A23" s="18" t="s">
        <v>15</v>
      </c>
      <c r="B23" s="6">
        <v>1030</v>
      </c>
      <c r="C23" s="18">
        <f t="shared" si="0"/>
        <v>708475</v>
      </c>
      <c r="D23" s="18">
        <f t="shared" si="1"/>
        <v>1234367</v>
      </c>
      <c r="E23" s="18">
        <f t="shared" si="1"/>
        <v>1201933</v>
      </c>
      <c r="F23" s="54">
        <f t="shared" si="2"/>
        <v>97.37241841364846</v>
      </c>
      <c r="G23" s="18">
        <v>205143</v>
      </c>
      <c r="H23" s="18">
        <v>649586</v>
      </c>
      <c r="I23" s="5">
        <v>635009</v>
      </c>
      <c r="J23" s="54">
        <f t="shared" si="3"/>
        <v>97.75595533154964</v>
      </c>
      <c r="K23" s="28">
        <v>503332</v>
      </c>
      <c r="L23" s="18">
        <v>584781</v>
      </c>
      <c r="M23" s="5">
        <v>566924</v>
      </c>
      <c r="N23" s="54">
        <f t="shared" si="4"/>
        <v>96.94637821680253</v>
      </c>
    </row>
    <row r="24" spans="1:14" ht="12">
      <c r="A24" s="18" t="s">
        <v>39</v>
      </c>
      <c r="B24" s="6" t="s">
        <v>40</v>
      </c>
      <c r="C24" s="18">
        <f t="shared" si="0"/>
        <v>58155</v>
      </c>
      <c r="D24" s="18">
        <f t="shared" si="1"/>
        <v>66114</v>
      </c>
      <c r="E24" s="18">
        <f t="shared" si="1"/>
        <v>52829</v>
      </c>
      <c r="F24" s="54">
        <f t="shared" si="2"/>
        <v>79.90592007744199</v>
      </c>
      <c r="G24" s="18">
        <v>25834</v>
      </c>
      <c r="H24" s="18">
        <v>31876</v>
      </c>
      <c r="I24" s="5">
        <v>22366</v>
      </c>
      <c r="J24" s="54">
        <f t="shared" si="3"/>
        <v>70.16564186221609</v>
      </c>
      <c r="K24" s="28">
        <v>32321</v>
      </c>
      <c r="L24" s="18">
        <v>34238</v>
      </c>
      <c r="M24" s="5">
        <v>30463</v>
      </c>
      <c r="N24" s="54">
        <f t="shared" si="4"/>
        <v>88.97423914948303</v>
      </c>
    </row>
    <row r="25" spans="1:14" ht="12">
      <c r="A25" s="18" t="s">
        <v>60</v>
      </c>
      <c r="B25" s="6" t="s">
        <v>47</v>
      </c>
      <c r="C25" s="18">
        <f t="shared" si="0"/>
        <v>21353</v>
      </c>
      <c r="D25" s="18">
        <f t="shared" si="1"/>
        <v>31043</v>
      </c>
      <c r="E25" s="18">
        <f t="shared" si="1"/>
        <v>26106</v>
      </c>
      <c r="F25" s="54">
        <f t="shared" si="2"/>
        <v>84.09625358373869</v>
      </c>
      <c r="G25" s="18">
        <v>3353</v>
      </c>
      <c r="H25" s="18">
        <v>12129</v>
      </c>
      <c r="I25" s="5">
        <v>10517</v>
      </c>
      <c r="J25" s="54">
        <f t="shared" si="3"/>
        <v>86.70953912111469</v>
      </c>
      <c r="K25" s="28">
        <v>18000</v>
      </c>
      <c r="L25" s="18">
        <v>18914</v>
      </c>
      <c r="M25" s="5">
        <v>15589</v>
      </c>
      <c r="N25" s="54">
        <f t="shared" si="4"/>
        <v>82.42042931162102</v>
      </c>
    </row>
    <row r="26" spans="1:14" ht="12">
      <c r="A26" s="18" t="s">
        <v>41</v>
      </c>
      <c r="B26" s="6" t="s">
        <v>42</v>
      </c>
      <c r="C26" s="18">
        <f t="shared" si="0"/>
        <v>56990</v>
      </c>
      <c r="D26" s="18">
        <f t="shared" si="1"/>
        <v>70725</v>
      </c>
      <c r="E26" s="18">
        <f t="shared" si="1"/>
        <v>59898</v>
      </c>
      <c r="F26" s="54">
        <f t="shared" si="2"/>
        <v>84.6914103923648</v>
      </c>
      <c r="G26" s="18">
        <v>2300</v>
      </c>
      <c r="H26" s="18">
        <v>7911</v>
      </c>
      <c r="I26" s="5">
        <v>6769</v>
      </c>
      <c r="J26" s="54">
        <f t="shared" si="3"/>
        <v>85.56440399443812</v>
      </c>
      <c r="K26" s="28">
        <v>54690</v>
      </c>
      <c r="L26" s="18">
        <v>62814</v>
      </c>
      <c r="M26" s="5">
        <v>53129</v>
      </c>
      <c r="N26" s="54">
        <f t="shared" si="4"/>
        <v>84.58146273123826</v>
      </c>
    </row>
    <row r="27" spans="1:14" ht="12">
      <c r="A27" s="18" t="s">
        <v>54</v>
      </c>
      <c r="B27" s="6" t="s">
        <v>53</v>
      </c>
      <c r="C27" s="18">
        <f t="shared" si="0"/>
        <v>5000</v>
      </c>
      <c r="D27" s="18">
        <f t="shared" si="1"/>
        <v>5000</v>
      </c>
      <c r="E27" s="18">
        <f t="shared" si="1"/>
        <v>2400</v>
      </c>
      <c r="F27" s="54">
        <f t="shared" si="2"/>
        <v>48</v>
      </c>
      <c r="G27" s="18">
        <v>0</v>
      </c>
      <c r="H27" s="18">
        <v>0</v>
      </c>
      <c r="I27" s="5">
        <v>0</v>
      </c>
      <c r="J27" s="62" t="s">
        <v>80</v>
      </c>
      <c r="K27" s="28">
        <v>5000</v>
      </c>
      <c r="L27" s="18">
        <v>5000</v>
      </c>
      <c r="M27" s="5">
        <v>2400</v>
      </c>
      <c r="N27" s="54">
        <f t="shared" si="4"/>
        <v>48</v>
      </c>
    </row>
    <row r="28" spans="1:14" ht="12">
      <c r="A28" s="18" t="s">
        <v>65</v>
      </c>
      <c r="B28" s="6" t="s">
        <v>64</v>
      </c>
      <c r="C28" s="18">
        <v>0</v>
      </c>
      <c r="D28" s="18">
        <f t="shared" si="1"/>
        <v>138</v>
      </c>
      <c r="E28" s="18">
        <f t="shared" si="1"/>
        <v>136</v>
      </c>
      <c r="F28" s="54">
        <f t="shared" si="2"/>
        <v>98.55072463768117</v>
      </c>
      <c r="G28" s="18">
        <v>0</v>
      </c>
      <c r="H28" s="18">
        <v>0</v>
      </c>
      <c r="I28" s="5">
        <v>0</v>
      </c>
      <c r="J28" s="62" t="s">
        <v>80</v>
      </c>
      <c r="K28" s="28">
        <v>0</v>
      </c>
      <c r="L28" s="18">
        <v>138</v>
      </c>
      <c r="M28" s="5">
        <v>136</v>
      </c>
      <c r="N28" s="54">
        <f t="shared" si="4"/>
        <v>98.55072463768117</v>
      </c>
    </row>
    <row r="29" spans="1:14" ht="12">
      <c r="A29" s="18" t="s">
        <v>43</v>
      </c>
      <c r="B29" s="6" t="s">
        <v>44</v>
      </c>
      <c r="C29" s="18">
        <f aca="true" t="shared" si="5" ref="C29:C44">SUM(G29+K29)</f>
        <v>132106</v>
      </c>
      <c r="D29" s="18">
        <f aca="true" t="shared" si="6" ref="D29:E44">SUM(H29+L29)</f>
        <v>19056</v>
      </c>
      <c r="E29" s="18">
        <f t="shared" si="6"/>
        <v>0</v>
      </c>
      <c r="F29" s="54">
        <f t="shared" si="2"/>
        <v>0</v>
      </c>
      <c r="G29" s="18">
        <v>50646</v>
      </c>
      <c r="H29" s="18">
        <v>9533</v>
      </c>
      <c r="I29" s="5">
        <v>0</v>
      </c>
      <c r="J29" s="54">
        <f t="shared" si="3"/>
        <v>0</v>
      </c>
      <c r="K29" s="28">
        <v>81460</v>
      </c>
      <c r="L29" s="18">
        <v>9523</v>
      </c>
      <c r="M29" s="5">
        <v>0</v>
      </c>
      <c r="N29" s="54">
        <f t="shared" si="4"/>
        <v>0</v>
      </c>
    </row>
    <row r="30" spans="1:14" ht="12">
      <c r="A30" s="18" t="s">
        <v>62</v>
      </c>
      <c r="B30" s="6" t="s">
        <v>45</v>
      </c>
      <c r="C30" s="18">
        <f t="shared" si="5"/>
        <v>0</v>
      </c>
      <c r="D30" s="18">
        <f t="shared" si="6"/>
        <v>53280</v>
      </c>
      <c r="E30" s="18">
        <f t="shared" si="6"/>
        <v>52978</v>
      </c>
      <c r="F30" s="54">
        <f t="shared" si="2"/>
        <v>99.43318318318319</v>
      </c>
      <c r="G30" s="18">
        <v>0</v>
      </c>
      <c r="H30" s="18">
        <v>26958</v>
      </c>
      <c r="I30" s="5">
        <v>26656</v>
      </c>
      <c r="J30" s="54">
        <f t="shared" si="3"/>
        <v>98.87973885303064</v>
      </c>
      <c r="K30" s="28">
        <v>0</v>
      </c>
      <c r="L30" s="18">
        <v>26322</v>
      </c>
      <c r="M30" s="5">
        <v>26322</v>
      </c>
      <c r="N30" s="54">
        <f t="shared" si="4"/>
        <v>100</v>
      </c>
    </row>
    <row r="31" spans="1:14" ht="12">
      <c r="A31" s="18" t="s">
        <v>46</v>
      </c>
      <c r="B31" s="6" t="s">
        <v>48</v>
      </c>
      <c r="C31" s="18">
        <f t="shared" si="5"/>
        <v>658193</v>
      </c>
      <c r="D31" s="18">
        <f t="shared" si="6"/>
        <v>405684</v>
      </c>
      <c r="E31" s="18">
        <f t="shared" si="6"/>
        <v>38629</v>
      </c>
      <c r="F31" s="54">
        <f t="shared" si="2"/>
        <v>9.521943187308349</v>
      </c>
      <c r="G31" s="18">
        <v>604731</v>
      </c>
      <c r="H31" s="18">
        <v>352336</v>
      </c>
      <c r="I31" s="5">
        <v>3003</v>
      </c>
      <c r="J31" s="54">
        <f t="shared" si="3"/>
        <v>0.8523114299986376</v>
      </c>
      <c r="K31" s="28">
        <v>53462</v>
      </c>
      <c r="L31" s="18">
        <v>53348</v>
      </c>
      <c r="M31" s="5">
        <v>35626</v>
      </c>
      <c r="N31" s="54">
        <f t="shared" si="4"/>
        <v>66.78038539401665</v>
      </c>
    </row>
    <row r="32" spans="1:14" ht="12">
      <c r="A32" s="18" t="s">
        <v>56</v>
      </c>
      <c r="B32" s="6" t="s">
        <v>55</v>
      </c>
      <c r="C32" s="18">
        <f t="shared" si="5"/>
        <v>283430</v>
      </c>
      <c r="D32" s="18">
        <f t="shared" si="6"/>
        <v>292003</v>
      </c>
      <c r="E32" s="18">
        <f t="shared" si="6"/>
        <v>262693</v>
      </c>
      <c r="F32" s="54">
        <f t="shared" si="2"/>
        <v>89.96243189282302</v>
      </c>
      <c r="G32" s="18">
        <v>10700</v>
      </c>
      <c r="H32" s="18">
        <v>16206</v>
      </c>
      <c r="I32" s="5">
        <v>14856</v>
      </c>
      <c r="J32" s="54">
        <f t="shared" si="3"/>
        <v>91.66975194372455</v>
      </c>
      <c r="K32" s="28">
        <v>272730</v>
      </c>
      <c r="L32" s="18">
        <v>275797</v>
      </c>
      <c r="M32" s="5">
        <v>247837</v>
      </c>
      <c r="N32" s="54">
        <f t="shared" si="4"/>
        <v>89.86210872489548</v>
      </c>
    </row>
    <row r="33" spans="1:14" ht="12">
      <c r="A33" s="18" t="s">
        <v>16</v>
      </c>
      <c r="B33" s="6">
        <v>4000</v>
      </c>
      <c r="C33" s="18">
        <f t="shared" si="5"/>
        <v>41680</v>
      </c>
      <c r="D33" s="18">
        <f t="shared" si="6"/>
        <v>53440</v>
      </c>
      <c r="E33" s="18">
        <f t="shared" si="6"/>
        <v>48675</v>
      </c>
      <c r="F33" s="54">
        <f t="shared" si="2"/>
        <v>91.08345808383234</v>
      </c>
      <c r="G33" s="18">
        <v>41680</v>
      </c>
      <c r="H33" s="18">
        <v>53440</v>
      </c>
      <c r="I33" s="5">
        <v>48675</v>
      </c>
      <c r="J33" s="54">
        <f t="shared" si="3"/>
        <v>91.08345808383234</v>
      </c>
      <c r="K33" s="28">
        <v>0</v>
      </c>
      <c r="L33" s="18">
        <v>0</v>
      </c>
      <c r="M33" s="5">
        <v>0</v>
      </c>
      <c r="N33" s="62" t="s">
        <v>80</v>
      </c>
    </row>
    <row r="34" spans="1:14" ht="12">
      <c r="A34" s="18" t="s">
        <v>57</v>
      </c>
      <c r="B34" s="6" t="s">
        <v>49</v>
      </c>
      <c r="C34" s="18">
        <f t="shared" si="5"/>
        <v>121404</v>
      </c>
      <c r="D34" s="18">
        <f t="shared" si="6"/>
        <v>573118</v>
      </c>
      <c r="E34" s="18">
        <f t="shared" si="6"/>
        <v>557222</v>
      </c>
      <c r="F34" s="54">
        <f t="shared" si="2"/>
        <v>97.22640014796255</v>
      </c>
      <c r="G34" s="18">
        <v>19404</v>
      </c>
      <c r="H34" s="14">
        <v>416118</v>
      </c>
      <c r="I34" s="34">
        <v>407978</v>
      </c>
      <c r="J34" s="61">
        <f t="shared" si="3"/>
        <v>98.04382410758487</v>
      </c>
      <c r="K34" s="59">
        <v>102000</v>
      </c>
      <c r="L34" s="14">
        <v>157000</v>
      </c>
      <c r="M34" s="34">
        <v>149244</v>
      </c>
      <c r="N34" s="61">
        <f t="shared" si="4"/>
        <v>95.05987261146497</v>
      </c>
    </row>
    <row r="35" spans="1:14" s="11" customFormat="1" ht="12">
      <c r="A35" s="19" t="s">
        <v>17</v>
      </c>
      <c r="B35" s="20"/>
      <c r="C35" s="7">
        <f t="shared" si="5"/>
        <v>30718368</v>
      </c>
      <c r="D35" s="21">
        <f t="shared" si="6"/>
        <v>33381501</v>
      </c>
      <c r="E35" s="21">
        <f t="shared" si="6"/>
        <v>30599754</v>
      </c>
      <c r="F35" s="21"/>
      <c r="G35" s="21">
        <f>SUM(G12+G13+G14+G15+G33+G34+G32)</f>
        <v>17159473</v>
      </c>
      <c r="H35" s="48">
        <f>SUM(H12+H13+H14+H15+H33+H34+H32)</f>
        <v>19693570</v>
      </c>
      <c r="I35" s="48">
        <f>SUM(I12+I13+I14+I15+I33+I34+I32)</f>
        <v>18341784</v>
      </c>
      <c r="J35" s="28"/>
      <c r="K35" s="21">
        <f>SUM(K12+K13+K14+K15+K33+K34+K32)</f>
        <v>13558895</v>
      </c>
      <c r="L35" s="21">
        <f>SUM(L12+L13+L14+L15+L33+L34+L32)</f>
        <v>13687931</v>
      </c>
      <c r="M35" s="21">
        <f>SUM(M12+M13+M14+M15+M33+M34+M32)</f>
        <v>12257970</v>
      </c>
      <c r="N35" s="54">
        <f t="shared" si="4"/>
        <v>89.55312530432832</v>
      </c>
    </row>
    <row r="36" spans="1:14" ht="12">
      <c r="A36" s="5" t="s">
        <v>18</v>
      </c>
      <c r="B36" s="35">
        <v>4300</v>
      </c>
      <c r="C36" s="7">
        <f t="shared" si="5"/>
        <v>35800</v>
      </c>
      <c r="D36" s="28">
        <f t="shared" si="6"/>
        <v>315857</v>
      </c>
      <c r="E36" s="28">
        <f t="shared" si="6"/>
        <v>315587</v>
      </c>
      <c r="F36" s="54">
        <f aca="true" t="shared" si="7" ref="F36:F44">E36/D36*100</f>
        <v>99.91451827884138</v>
      </c>
      <c r="G36" s="18">
        <v>0</v>
      </c>
      <c r="H36" s="10">
        <v>234740</v>
      </c>
      <c r="I36" s="57">
        <v>234739</v>
      </c>
      <c r="J36" s="56">
        <f aca="true" t="shared" si="8" ref="J36:J44">I36/H36*100</f>
        <v>99.99957399676238</v>
      </c>
      <c r="K36" s="8">
        <v>35800</v>
      </c>
      <c r="L36" s="7">
        <v>81117</v>
      </c>
      <c r="M36" s="57">
        <v>80848</v>
      </c>
      <c r="N36" s="56">
        <f t="shared" si="4"/>
        <v>99.66838024088662</v>
      </c>
    </row>
    <row r="37" spans="1:14" ht="12">
      <c r="A37" s="5" t="s">
        <v>19</v>
      </c>
      <c r="B37" s="35">
        <v>4500</v>
      </c>
      <c r="C37" s="18">
        <f t="shared" si="5"/>
        <v>667028</v>
      </c>
      <c r="D37" s="28">
        <f t="shared" si="6"/>
        <v>607010</v>
      </c>
      <c r="E37" s="28">
        <f t="shared" si="6"/>
        <v>587992</v>
      </c>
      <c r="F37" s="54">
        <f t="shared" si="7"/>
        <v>96.8669379417143</v>
      </c>
      <c r="G37" s="18">
        <v>331028</v>
      </c>
      <c r="H37" s="10">
        <v>331028</v>
      </c>
      <c r="I37" s="5">
        <v>320722</v>
      </c>
      <c r="J37" s="54">
        <f t="shared" si="8"/>
        <v>96.8866681972522</v>
      </c>
      <c r="K37" s="8">
        <v>336000</v>
      </c>
      <c r="L37" s="18">
        <v>275982</v>
      </c>
      <c r="M37" s="5">
        <v>267270</v>
      </c>
      <c r="N37" s="54">
        <f t="shared" si="4"/>
        <v>96.8432723873296</v>
      </c>
    </row>
    <row r="38" spans="1:14" ht="12">
      <c r="A38" s="5" t="s">
        <v>23</v>
      </c>
      <c r="B38" s="35">
        <v>4600</v>
      </c>
      <c r="C38" s="14">
        <f t="shared" si="5"/>
        <v>49420</v>
      </c>
      <c r="D38" s="28">
        <f t="shared" si="6"/>
        <v>41948</v>
      </c>
      <c r="E38" s="28">
        <f t="shared" si="6"/>
        <v>40437</v>
      </c>
      <c r="F38" s="54">
        <f t="shared" si="7"/>
        <v>96.39792123581577</v>
      </c>
      <c r="G38" s="18">
        <v>220</v>
      </c>
      <c r="H38" s="10">
        <v>220</v>
      </c>
      <c r="I38" s="34">
        <v>200</v>
      </c>
      <c r="J38" s="61">
        <f t="shared" si="8"/>
        <v>90.9090909090909</v>
      </c>
      <c r="K38" s="8">
        <v>49200</v>
      </c>
      <c r="L38" s="18">
        <v>41728</v>
      </c>
      <c r="M38" s="34">
        <v>40237</v>
      </c>
      <c r="N38" s="61">
        <f t="shared" si="4"/>
        <v>96.42685966257669</v>
      </c>
    </row>
    <row r="39" spans="1:14" s="11" customFormat="1" ht="11.25" customHeight="1">
      <c r="A39" s="21" t="s">
        <v>24</v>
      </c>
      <c r="B39" s="22"/>
      <c r="C39" s="18">
        <f t="shared" si="5"/>
        <v>752248</v>
      </c>
      <c r="D39" s="21">
        <f t="shared" si="6"/>
        <v>964815</v>
      </c>
      <c r="E39" s="21">
        <f t="shared" si="6"/>
        <v>944016</v>
      </c>
      <c r="F39" s="55">
        <f t="shared" si="7"/>
        <v>97.84424993392516</v>
      </c>
      <c r="G39" s="21">
        <f>G36+G37+G38</f>
        <v>331248</v>
      </c>
      <c r="H39" s="21">
        <f>H36+H37+H38</f>
        <v>565988</v>
      </c>
      <c r="I39" s="21">
        <f>I36+I37+I38</f>
        <v>555661</v>
      </c>
      <c r="J39" s="54">
        <f t="shared" si="8"/>
        <v>98.175403012078</v>
      </c>
      <c r="K39" s="19">
        <f>K36+K37+K38</f>
        <v>421000</v>
      </c>
      <c r="L39" s="21">
        <f>L36+L37+L38</f>
        <v>398827</v>
      </c>
      <c r="M39" s="21">
        <f>M36+M37+M38</f>
        <v>388355</v>
      </c>
      <c r="N39" s="61">
        <f t="shared" si="4"/>
        <v>97.37430013514631</v>
      </c>
    </row>
    <row r="40" spans="1:14" ht="12" hidden="1">
      <c r="A40" s="18" t="s">
        <v>20</v>
      </c>
      <c r="B40" s="6">
        <v>5100</v>
      </c>
      <c r="C40" s="7">
        <f t="shared" si="5"/>
        <v>0</v>
      </c>
      <c r="D40" s="28">
        <f t="shared" si="6"/>
        <v>0</v>
      </c>
      <c r="E40" s="28">
        <f t="shared" si="6"/>
        <v>0</v>
      </c>
      <c r="F40" s="55" t="e">
        <f t="shared" si="7"/>
        <v>#DIV/0!</v>
      </c>
      <c r="G40" s="21"/>
      <c r="H40" s="21"/>
      <c r="I40" s="21"/>
      <c r="J40" s="56" t="e">
        <f t="shared" si="8"/>
        <v>#DIV/0!</v>
      </c>
      <c r="L40" s="18"/>
      <c r="M40" s="21"/>
      <c r="N40" s="61" t="e">
        <f t="shared" si="4"/>
        <v>#DIV/0!</v>
      </c>
    </row>
    <row r="41" spans="1:14" ht="12">
      <c r="A41" s="18" t="s">
        <v>50</v>
      </c>
      <c r="B41" s="6" t="s">
        <v>51</v>
      </c>
      <c r="C41" s="7">
        <f t="shared" si="5"/>
        <v>204000</v>
      </c>
      <c r="D41" s="21">
        <f t="shared" si="6"/>
        <v>204000</v>
      </c>
      <c r="E41" s="21">
        <f t="shared" si="6"/>
        <v>187563</v>
      </c>
      <c r="F41" s="55">
        <f t="shared" si="7"/>
        <v>91.94264705882354</v>
      </c>
      <c r="G41" s="18">
        <v>0</v>
      </c>
      <c r="H41" s="21">
        <v>0</v>
      </c>
      <c r="I41" s="21"/>
      <c r="J41" s="63" t="s">
        <v>80</v>
      </c>
      <c r="K41" s="18">
        <v>204000</v>
      </c>
      <c r="L41" s="18">
        <v>204000</v>
      </c>
      <c r="M41" s="21">
        <v>187563</v>
      </c>
      <c r="N41" s="61">
        <f t="shared" si="4"/>
        <v>91.94264705882354</v>
      </c>
    </row>
    <row r="42" spans="1:14" s="11" customFormat="1" ht="12">
      <c r="A42" s="21" t="s">
        <v>25</v>
      </c>
      <c r="B42" s="22" t="s">
        <v>26</v>
      </c>
      <c r="C42" s="7">
        <f t="shared" si="5"/>
        <v>7605586</v>
      </c>
      <c r="D42" s="21">
        <f t="shared" si="6"/>
        <v>7854472</v>
      </c>
      <c r="E42" s="21">
        <f t="shared" si="6"/>
        <v>7263900</v>
      </c>
      <c r="F42" s="55">
        <f t="shared" si="7"/>
        <v>92.48107320262903</v>
      </c>
      <c r="G42" s="21">
        <f>675345+133537+1300</f>
        <v>810182</v>
      </c>
      <c r="H42" s="21">
        <v>1024267</v>
      </c>
      <c r="I42" s="21">
        <v>977317</v>
      </c>
      <c r="J42" s="56">
        <f t="shared" si="8"/>
        <v>95.4162342436103</v>
      </c>
      <c r="K42" s="21">
        <f>2392920+4297084+5400+100000</f>
        <v>6795404</v>
      </c>
      <c r="L42" s="21">
        <v>6830205</v>
      </c>
      <c r="M42" s="21">
        <v>6286583</v>
      </c>
      <c r="N42" s="61">
        <f t="shared" si="4"/>
        <v>92.04091238842757</v>
      </c>
    </row>
    <row r="43" spans="1:14" s="11" customFormat="1" ht="12">
      <c r="A43" s="21" t="s">
        <v>21</v>
      </c>
      <c r="B43" s="22">
        <v>9700</v>
      </c>
      <c r="C43" s="7">
        <f t="shared" si="5"/>
        <v>725837</v>
      </c>
      <c r="D43" s="21">
        <f t="shared" si="6"/>
        <v>118355</v>
      </c>
      <c r="E43" s="21">
        <f t="shared" si="6"/>
        <v>0</v>
      </c>
      <c r="F43" s="55">
        <f t="shared" si="7"/>
        <v>0</v>
      </c>
      <c r="G43" s="21">
        <v>365535</v>
      </c>
      <c r="H43" s="21">
        <v>0</v>
      </c>
      <c r="I43" s="21"/>
      <c r="J43" s="63" t="s">
        <v>80</v>
      </c>
      <c r="K43" s="21">
        <v>360302</v>
      </c>
      <c r="L43" s="21">
        <v>118355</v>
      </c>
      <c r="M43" s="21">
        <v>0</v>
      </c>
      <c r="N43" s="61">
        <f t="shared" si="4"/>
        <v>0</v>
      </c>
    </row>
    <row r="44" spans="1:14" s="25" customFormat="1" ht="12">
      <c r="A44" s="32" t="s">
        <v>27</v>
      </c>
      <c r="B44" s="45"/>
      <c r="C44" s="46">
        <f t="shared" si="5"/>
        <v>40006039</v>
      </c>
      <c r="D44" s="31">
        <f t="shared" si="6"/>
        <v>42523143</v>
      </c>
      <c r="E44" s="31">
        <f t="shared" si="6"/>
        <v>38995233</v>
      </c>
      <c r="F44" s="55">
        <f t="shared" si="7"/>
        <v>91.70355305109973</v>
      </c>
      <c r="G44" s="31">
        <f>G35+G39+G42+G43</f>
        <v>18666438</v>
      </c>
      <c r="H44" s="31">
        <f>H35+H39+H42+H43</f>
        <v>21283825</v>
      </c>
      <c r="I44" s="31">
        <f>I35+I39+I42+I43</f>
        <v>19874762</v>
      </c>
      <c r="J44" s="55">
        <f t="shared" si="8"/>
        <v>93.37965332829037</v>
      </c>
      <c r="K44" s="24">
        <f>K35+K39+K42+K43+K41</f>
        <v>21339601</v>
      </c>
      <c r="L44" s="23">
        <f>L35+L39+L42+L43+L41</f>
        <v>21239318</v>
      </c>
      <c r="M44" s="23">
        <f>M35+M39+M42+M43+M41</f>
        <v>19120471</v>
      </c>
      <c r="N44" s="61">
        <f t="shared" si="4"/>
        <v>90.02394050505765</v>
      </c>
    </row>
    <row r="45" spans="1:12" ht="12">
      <c r="A45" s="38" t="s">
        <v>28</v>
      </c>
      <c r="B45" s="22"/>
      <c r="C45" s="11"/>
      <c r="D45" s="11"/>
      <c r="E45" s="11"/>
      <c r="F45" s="11"/>
      <c r="G45" s="11"/>
      <c r="H45" s="17"/>
      <c r="I45" s="8"/>
      <c r="J45" s="8"/>
      <c r="K45" s="8"/>
      <c r="L45" s="8"/>
    </row>
    <row r="46" spans="1:12" ht="12">
      <c r="A46" s="34" t="s">
        <v>52</v>
      </c>
      <c r="B46" s="15"/>
      <c r="C46" s="28">
        <f aca="true" t="shared" si="9" ref="C46:E49">G46</f>
        <v>850550</v>
      </c>
      <c r="D46" s="18">
        <f t="shared" si="9"/>
        <v>856848</v>
      </c>
      <c r="E46" s="18">
        <f t="shared" si="9"/>
        <v>773218</v>
      </c>
      <c r="F46" s="54">
        <f aca="true" t="shared" si="10" ref="F46:F51">E46/D46*100</f>
        <v>90.23980916101806</v>
      </c>
      <c r="G46" s="10">
        <v>850550</v>
      </c>
      <c r="H46" s="7">
        <v>856848</v>
      </c>
      <c r="I46" s="57">
        <v>773218</v>
      </c>
      <c r="J46" s="56">
        <f aca="true" t="shared" si="11" ref="J46:J51">I46/H46*100</f>
        <v>90.23980916101806</v>
      </c>
      <c r="K46" s="8"/>
      <c r="L46" s="8"/>
    </row>
    <row r="47" spans="1:12" ht="12">
      <c r="A47" s="19" t="s">
        <v>29</v>
      </c>
      <c r="B47" s="44"/>
      <c r="C47" s="28">
        <f t="shared" si="9"/>
        <v>183280</v>
      </c>
      <c r="D47" s="18">
        <f t="shared" si="9"/>
        <v>183572</v>
      </c>
      <c r="E47" s="18">
        <f t="shared" si="9"/>
        <v>170833</v>
      </c>
      <c r="F47" s="54">
        <f t="shared" si="10"/>
        <v>93.06048852766217</v>
      </c>
      <c r="G47" s="10">
        <v>183280</v>
      </c>
      <c r="H47" s="18">
        <v>183572</v>
      </c>
      <c r="I47" s="5">
        <v>170833</v>
      </c>
      <c r="J47" s="54">
        <f t="shared" si="11"/>
        <v>93.06048852766217</v>
      </c>
      <c r="K47" s="8"/>
      <c r="L47" s="8"/>
    </row>
    <row r="48" spans="1:12" ht="12">
      <c r="A48" s="19" t="s">
        <v>30</v>
      </c>
      <c r="B48" s="44"/>
      <c r="C48" s="28">
        <f t="shared" si="9"/>
        <v>527210</v>
      </c>
      <c r="D48" s="18">
        <f t="shared" si="9"/>
        <v>507790</v>
      </c>
      <c r="E48" s="18">
        <f t="shared" si="9"/>
        <v>477950</v>
      </c>
      <c r="F48" s="54">
        <f t="shared" si="10"/>
        <v>94.12355501289903</v>
      </c>
      <c r="G48" s="10">
        <v>527210</v>
      </c>
      <c r="H48" s="18">
        <v>507790</v>
      </c>
      <c r="I48" s="5">
        <v>477950</v>
      </c>
      <c r="J48" s="54">
        <f t="shared" si="11"/>
        <v>94.12355501289903</v>
      </c>
      <c r="K48" s="8"/>
      <c r="L48" s="8"/>
    </row>
    <row r="49" spans="1:12" ht="12">
      <c r="A49" s="34" t="s">
        <v>25</v>
      </c>
      <c r="B49" s="15"/>
      <c r="C49" s="28">
        <f t="shared" si="9"/>
        <v>113050</v>
      </c>
      <c r="D49" s="18">
        <f t="shared" si="9"/>
        <v>127480</v>
      </c>
      <c r="E49" s="18">
        <f t="shared" si="9"/>
        <v>55824</v>
      </c>
      <c r="F49" s="54">
        <f t="shared" si="10"/>
        <v>43.79039849388139</v>
      </c>
      <c r="G49" s="10">
        <v>113050</v>
      </c>
      <c r="H49" s="14">
        <v>127480</v>
      </c>
      <c r="I49" s="34">
        <v>55824</v>
      </c>
      <c r="J49" s="61">
        <f t="shared" si="11"/>
        <v>43.79039849388139</v>
      </c>
      <c r="K49" s="8"/>
      <c r="L49" s="8"/>
    </row>
    <row r="50" spans="1:14" s="30" customFormat="1" ht="12">
      <c r="A50" s="24" t="s">
        <v>31</v>
      </c>
      <c r="B50" s="33"/>
      <c r="C50" s="31">
        <f>SUM(C46:C49)</f>
        <v>1674090</v>
      </c>
      <c r="D50" s="31">
        <f>SUM(D46:D49)</f>
        <v>1675690</v>
      </c>
      <c r="E50" s="31">
        <f>SUM(E46:E49)</f>
        <v>1477825</v>
      </c>
      <c r="F50" s="55">
        <f t="shared" si="10"/>
        <v>88.19202835846725</v>
      </c>
      <c r="G50" s="31">
        <f>SUM(G46:G49)</f>
        <v>1674090</v>
      </c>
      <c r="H50" s="31">
        <f>SUM(H46:H49)</f>
        <v>1675690</v>
      </c>
      <c r="I50" s="31">
        <f>SUM(I46:I49)</f>
        <v>1477825</v>
      </c>
      <c r="J50" s="54">
        <f t="shared" si="11"/>
        <v>88.19202835846725</v>
      </c>
      <c r="K50" s="26"/>
      <c r="L50" s="26"/>
      <c r="M50" s="26"/>
      <c r="N50" s="26"/>
    </row>
    <row r="51" spans="1:14" s="30" customFormat="1" ht="12">
      <c r="A51" s="24" t="s">
        <v>32</v>
      </c>
      <c r="B51" s="33"/>
      <c r="C51" s="23">
        <f>SUM(C50+C44)</f>
        <v>41680129</v>
      </c>
      <c r="D51" s="31">
        <f>SUM(D50+D44)</f>
        <v>44198833</v>
      </c>
      <c r="E51" s="31">
        <f>SUM(E50+E44)</f>
        <v>40473058</v>
      </c>
      <c r="F51" s="55">
        <f t="shared" si="10"/>
        <v>91.5704222326413</v>
      </c>
      <c r="G51" s="31">
        <f>SUM(G50+G44)</f>
        <v>20340528</v>
      </c>
      <c r="H51" s="31">
        <f>SUM(H50+H44)</f>
        <v>22959515</v>
      </c>
      <c r="I51" s="31">
        <f>SUM(I50+I44)</f>
        <v>21352587</v>
      </c>
      <c r="J51" s="55">
        <f t="shared" si="11"/>
        <v>93.00103682503746</v>
      </c>
      <c r="K51" s="26"/>
      <c r="L51" s="26"/>
      <c r="M51" s="26"/>
      <c r="N51" s="26"/>
    </row>
    <row r="52" spans="1:12" ht="12">
      <c r="A52" s="8"/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">
      <c r="A53" s="8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">
      <c r="A54" s="8"/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">
      <c r="A55" s="8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">
      <c r="A56" s="8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">
      <c r="A57" s="8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">
      <c r="A58" s="8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">
      <c r="A59" s="8"/>
      <c r="B59" s="6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">
      <c r="A60" s="8"/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">
      <c r="A61" s="8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">
      <c r="A62" s="8"/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">
      <c r="A63" s="8"/>
      <c r="B63" s="6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">
      <c r="A64" s="8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">
      <c r="A65" s="8"/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">
      <c r="A66" s="8"/>
      <c r="B66" s="6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">
      <c r="A67" s="8"/>
      <c r="B67" s="6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">
      <c r="A68" s="8"/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">
      <c r="A69" s="8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">
      <c r="A70" s="8"/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">
      <c r="A71" s="8"/>
      <c r="B71" s="6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">
      <c r="A72" s="8"/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</row>
  </sheetData>
  <sheetProtection/>
  <mergeCells count="5">
    <mergeCell ref="A2:L2"/>
    <mergeCell ref="A6:L6"/>
    <mergeCell ref="C7:F7"/>
    <mergeCell ref="G7:J7"/>
    <mergeCell ref="K7:N7"/>
  </mergeCells>
  <printOptions/>
  <pageMargins left="1.6929133858267718" right="0.5118110236220472" top="0" bottom="0" header="0.31496062992125984" footer="0.31496062992125984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budjet_new</dc:creator>
  <cp:keywords/>
  <dc:description/>
  <cp:lastModifiedBy>Mariya Ivanova</cp:lastModifiedBy>
  <cp:lastPrinted>2017-07-03T08:06:38Z</cp:lastPrinted>
  <dcterms:created xsi:type="dcterms:W3CDTF">2004-07-13T13:34:35Z</dcterms:created>
  <dcterms:modified xsi:type="dcterms:W3CDTF">2017-07-06T08:26:34Z</dcterms:modified>
  <cp:category/>
  <cp:version/>
  <cp:contentType/>
  <cp:contentStatus/>
</cp:coreProperties>
</file>